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charts/_rels/chart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iseTest V 5.0" sheetId="1" state="visible" r:id="rId2"/>
    <sheet name="ITU-R Pegelbild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<sst xmlns="http://schemas.openxmlformats.org/spreadsheetml/2006/main" count="95" uniqueCount="72">
  <si>
    <t xml:space="preserve">EMVG - Umwelt prüfen</t>
  </si>
  <si>
    <r>
      <rPr>
        <b val="true"/>
        <i val="true"/>
        <sz val="12"/>
        <rFont val="Arial"/>
        <family val="2"/>
        <charset val="1"/>
      </rPr>
      <t xml:space="preserve">NoiseTest</t>
    </r>
    <r>
      <rPr>
        <b val="true"/>
        <sz val="12"/>
        <rFont val="Arial"/>
        <family val="2"/>
        <charset val="1"/>
      </rPr>
      <t xml:space="preserve">  Version 5.0  Stand 14. März 2019</t>
    </r>
  </si>
  <si>
    <t xml:space="preserve">Grundlegende Anforderung nach § 4 Ziffer 2 EMVG, zu erwartende elektromagnetische Störungen</t>
  </si>
  <si>
    <t xml:space="preserve">Radiowave propagation ITU-R P.372-13 (Ausgabe 09/2016) -</t>
  </si>
  <si>
    <t xml:space="preserve">© Ulfried Ueberschar – DJ6AN -</t>
  </si>
  <si>
    <t xml:space="preserve">Messparameter in die Zellen H8 bis H11 eingeben und bestätigen                       auf der PC Tastatur</t>
  </si>
  <si>
    <t xml:space="preserve">(dBm-Kalibrierung des S-Meters vor der Messung durchführen ! )</t>
  </si>
  <si>
    <t xml:space="preserve">Rx-Empfangspegel am 50 Ohm Eingang</t>
  </si>
  <si>
    <t xml:space="preserve">dBm</t>
  </si>
  <si>
    <t xml:space="preserve">Umrechnungstabelle Empfangspegel für Kurzwelle</t>
  </si>
  <si>
    <t xml:space="preserve">Rx-Frequenzband</t>
  </si>
  <si>
    <t xml:space="preserve">MHz</t>
  </si>
  <si>
    <t xml:space="preserve">50 Ω Rx Eingang       b =</t>
  </si>
  <si>
    <t xml:space="preserve">Hz</t>
  </si>
  <si>
    <t xml:space="preserve">Rx-Mess-Bandbreite (Rauschen ohne Nutzsignalreste)</t>
  </si>
  <si>
    <t xml:space="preserve">S</t>
  </si>
  <si>
    <t xml:space="preserve">dBµV</t>
  </si>
  <si>
    <t xml:space="preserve">µV</t>
  </si>
  <si>
    <t xml:space="preserve">Rx-Antenne im Freiraum,  Gewinn:</t>
  </si>
  <si>
    <t xml:space="preserve">dBi</t>
  </si>
  <si>
    <t xml:space="preserve">+60 dB</t>
  </si>
  <si>
    <t xml:space="preserve">    gemessen</t>
  </si>
  <si>
    <t xml:space="preserve">+50 dB</t>
  </si>
  <si>
    <t xml:space="preserve">Störfeldstärke (MMN)</t>
  </si>
  <si>
    <t xml:space="preserve">dB(µV/m)</t>
  </si>
  <si>
    <t xml:space="preserve">mit Rx-Messbandbreite</t>
  </si>
  <si>
    <t xml:space="preserve">+40 dB</t>
  </si>
  <si>
    <t xml:space="preserve">bei     9 kHz Norm-Messbandbreite</t>
  </si>
  <si>
    <t xml:space="preserve">( für f &gt; 150 kHz bis 30 MHz )</t>
  </si>
  <si>
    <t xml:space="preserve">+30 dB</t>
  </si>
  <si>
    <t xml:space="preserve">bei 120 kHz Norm-Messbandbreite</t>
  </si>
  <si>
    <t xml:space="preserve">( für f &gt; 30 MHz bis 1000 MHz )</t>
  </si>
  <si>
    <t xml:space="preserve">+20 dB</t>
  </si>
  <si>
    <t xml:space="preserve">+10 dB</t>
  </si>
  <si>
    <t xml:space="preserve">Elektromagnetische Umgebungen        ihre möglichen </t>
  </si>
  <si>
    <t xml:space="preserve"> Störfeldstärken</t>
  </si>
  <si>
    <t xml:space="preserve">  Pegelüberschreitung  der Messung</t>
  </si>
  <si>
    <t xml:space="preserve">City/  Innenstadt / Großstadt </t>
  </si>
  <si>
    <t xml:space="preserve">dB</t>
  </si>
  <si>
    <t xml:space="preserve">Residential/ Wohngegend / Kleinstadt </t>
  </si>
  <si>
    <t xml:space="preserve">Rural/ ländlich </t>
  </si>
  <si>
    <t xml:space="preserve">Quiet rural / keine sichtbare Bebauung/ offenes Meer</t>
  </si>
  <si>
    <t xml:space="preserve">galaktisch, kein man made noise</t>
  </si>
  <si>
    <t xml:space="preserve">Anm 1: </t>
  </si>
  <si>
    <r>
      <rPr>
        <sz val="11"/>
        <color rgb="FF000000"/>
        <rFont val="Arial"/>
        <family val="2"/>
        <charset val="1"/>
      </rPr>
      <t xml:space="preserve">siehe auch Feldstärke-Diagramm “ITU-R Pegelbild“ </t>
    </r>
    <r>
      <rPr>
        <b val="true"/>
        <sz val="11"/>
        <color rgb="FF000000"/>
        <rFont val="Arial"/>
        <family val="2"/>
        <charset val="1"/>
      </rPr>
      <t xml:space="preserve">(Button unten links)</t>
    </r>
    <r>
      <rPr>
        <sz val="11"/>
        <color rgb="FF000000"/>
        <rFont val="Arial"/>
        <family val="2"/>
        <charset val="1"/>
      </rPr>
      <t xml:space="preserve"> für eine kurze, verlustlos geerdete Monopol-Antenne -wie im Projekt ENAMS </t>
    </r>
  </si>
  <si>
    <t xml:space="preserve">Merkzettel:</t>
  </si>
  <si>
    <t xml:space="preserve">(Electrical Noise Area Monitoring  System) des DARC-EMV-Referates eingesetzt.</t>
  </si>
  <si>
    <t xml:space="preserve">Anm 2: </t>
  </si>
  <si>
    <t xml:space="preserve">Bezüglich HF-Schutzabstand (Protection Ratio) zur Berechnung der Mindestnutzfeldstärke etc. siehe IEC “Radio services database“  CISPR/TR 31</t>
  </si>
  <si>
    <t xml:space="preserve">https://www.iec.ch/emc/database/</t>
  </si>
  <si>
    <t xml:space="preserve">Anm 3.:</t>
  </si>
  <si>
    <t xml:space="preserve">Ausführliche Informationen zur Meldung elektromagnetischer Störungen an die Bundesnetzagentur:</t>
  </si>
  <si>
    <t xml:space="preserve">https://www.darc.de/der-club/referate/emv/emv-abhilfemassnahmen/</t>
  </si>
  <si>
    <t xml:space="preserve">Anm 4.:</t>
  </si>
  <si>
    <t xml:space="preserve">Alle hier angebotenen Informationen wurden von uns mit größtmöglicher Sorgfalt erstellt. Für dennoch vorhandene Fehler sowie für Folgen, die</t>
  </si>
  <si>
    <t xml:space="preserve">sich ohne gesonderte und individuelle fachjuristische Beratung ergeben, wie auch für Fehler in bereitgestellten Informationen von Dritten und </t>
  </si>
  <si>
    <t xml:space="preserve">sich daraus ergebender Folgen wird jede Haftung durch den DARC e.V. oder seine haupt- oder ehrenamtlich tätigen Mitarbeiter ausgeschlossen.</t>
  </si>
  <si>
    <t xml:space="preserve">Mittelwerte des Man Made noise Pegels für eine kurze, verlustlos geerdete Monopol-Antenne </t>
  </si>
  <si>
    <t xml:space="preserve">Für eigene Berechnungen der Man Made Noise-Feldstärke </t>
  </si>
  <si>
    <t xml:space="preserve">Diagramm aus  ITU-R  SM.2158-3    bezogen auf ITU-R P.372 </t>
  </si>
  <si>
    <t xml:space="preserve">bitte den Taster “NoiseTest“ V 4.7  links unten, betätigen.</t>
  </si>
  <si>
    <t xml:space="preserve">Die Ergebnisse werden hier nachSpalte L übertragen.</t>
  </si>
  <si>
    <t xml:space="preserve">Man Made Noise “Ist“-Feldstärke an der Empfangsantenne =</t>
  </si>
  <si>
    <t xml:space="preserve">dB(µV/m) </t>
  </si>
  <si>
    <t xml:space="preserve">für b = 9000 Hz</t>
  </si>
  <si>
    <t xml:space="preserve">Nach ITU-R P.372-13 und § 4 Ziffer 2. EMVG </t>
  </si>
  <si>
    <t xml:space="preserve">zu erwartendes Man-Made Noise, Mittelwert bei f = </t>
  </si>
  <si>
    <r>
      <rPr>
        <b val="true"/>
        <sz val="11"/>
        <color rgb="FFFFFFFF"/>
        <rFont val="Arial"/>
        <family val="2"/>
        <charset val="1"/>
      </rPr>
      <t xml:space="preserve">A:</t>
    </r>
    <r>
      <rPr>
        <sz val="11"/>
        <color rgb="FFFFFFFF"/>
        <rFont val="Arial"/>
        <family val="2"/>
        <charset val="1"/>
      </rPr>
      <t xml:space="preserve"> </t>
    </r>
    <r>
      <rPr>
        <b val="true"/>
        <sz val="11"/>
        <color rgb="FFFFFFFF"/>
        <rFont val="Arial"/>
        <family val="2"/>
        <charset val="1"/>
      </rPr>
      <t xml:space="preserve">City/  Innenstadt / Großstadt &lt;</t>
    </r>
  </si>
  <si>
    <r>
      <rPr>
        <b val="true"/>
        <sz val="11"/>
        <color rgb="FF000000"/>
        <rFont val="Arial"/>
        <family val="2"/>
        <charset val="1"/>
      </rPr>
      <t xml:space="preserve">B:</t>
    </r>
    <r>
      <rPr>
        <sz val="11"/>
        <color rgb="FF000000"/>
        <rFont val="Arial"/>
        <family val="2"/>
        <charset val="1"/>
      </rPr>
      <t xml:space="preserve"> </t>
    </r>
    <r>
      <rPr>
        <b val="true"/>
        <sz val="11"/>
        <color rgb="FF000000"/>
        <rFont val="Arial"/>
        <family val="2"/>
        <charset val="1"/>
      </rPr>
      <t xml:space="preserve">Residential/ Wohngegend / Kleinstadt &lt;</t>
    </r>
  </si>
  <si>
    <t xml:space="preserve">C : Rural/ ländlich &lt;</t>
  </si>
  <si>
    <t xml:space="preserve">E: galaktisch </t>
  </si>
  <si>
    <t xml:space="preserve">D: Quiet rural /keine sichtbare Bebauung / offenes Meer &lt;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</si>
</sst>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.0"/>
    <numFmt numFmtId="167" formatCode="0.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2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b val="true"/>
      <sz val="11"/>
      <name val="Arial"/>
      <family val="2"/>
    </font>
    <font>
      <b val="true"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 val="true"/>
      <sz val="13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color rgb="FF000000"/>
      <name val="Arial"/>
      <family val="2"/>
      <charset val="1"/>
    </font>
    <font>
      <b val="true"/>
      <sz val="11"/>
      <color rgb="FFFFFFFF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EEEEE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E6FF00"/>
        <bgColor rgb="FFFFFF00"/>
      </patternFill>
    </fill>
    <fill>
      <patternFill patternType="solid">
        <fgColor rgb="FF00FF00"/>
        <bgColor rgb="FF08F53A"/>
      </patternFill>
    </fill>
    <fill>
      <patternFill patternType="solid">
        <fgColor rgb="FF996633"/>
        <bgColor rgb="FF996600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F31046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FCCCC"/>
      </patternFill>
    </fill>
    <fill>
      <patternFill patternType="solid">
        <fgColor rgb="FFFF950E"/>
        <bgColor rgb="FFFF6600"/>
      </patternFill>
    </fill>
    <fill>
      <patternFill patternType="solid">
        <fgColor rgb="FF0000FF"/>
        <bgColor rgb="FF0000FF"/>
      </patternFill>
    </fill>
    <fill>
      <patternFill patternType="solid">
        <fgColor rgb="FFFF00FF"/>
        <bgColor rgb="FFFF00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9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9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21" fillId="1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11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9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5" fillId="9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3" fillId="1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5" fontId="5" fillId="9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0" borderId="8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1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1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20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20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23" fillId="14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21" fillId="1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16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1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11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8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1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9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1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1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14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1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16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11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1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Neutral 1" xfId="31"/>
    <cellStyle name="Note 1" xfId="32"/>
    <cellStyle name="Status 1" xfId="33"/>
    <cellStyle name="Text 1" xfId="34"/>
    <cellStyle name="Warning 1" xfId="35"/>
  </cellStyles>
  <colors>
    <indexedColors>
      <rgbColor rgb="FF000000"/>
      <rgbColor rgb="FFFFFFFF"/>
      <rgbColor rgb="FFFF0000"/>
      <rgbColor rgb="FF00FF00"/>
      <rgbColor rgb="FF0000FF"/>
      <rgbColor rgb="FFE6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5C5BD"/>
      <rgbColor rgb="FF808080"/>
      <rgbColor rgb="FF9999FF"/>
      <rgbColor rgb="FF996633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CCCC"/>
      <rgbColor rgb="FFCC99FF"/>
      <rgbColor rgb="FFFFCC99"/>
      <rgbColor rgb="FF3366FF"/>
      <rgbColor rgb="FF08F53A"/>
      <rgbColor rgb="FF99CC00"/>
      <rgbColor rgb="FFFFD320"/>
      <rgbColor rgb="FFFF950E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F31046"/>
      <rgbColor rgb="FF2A38F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image" Target="../media/image16.png"/><Relationship Id="rId2" Type="http://schemas.openxmlformats.org/officeDocument/2006/relationships/image" Target="../media/image17.png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300" spc="-1" strike="noStrike">
                <a:latin typeface="Arial"/>
              </a:defRPr>
            </a:pPr>
            <a:r>
              <a:rPr b="1" sz="1300" spc="-1" strike="noStrike">
                <a:latin typeface="Arial"/>
              </a:rPr>
              <a:t>gemessene Störfeldstärke (MMN) vs. zutreffende elektromagnetische Umgebung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'NoiseTest V 5.0'!$L$15</c:f>
              <c:strCache>
                <c:ptCount val="1"/>
                <c:pt idx="0">
                  <c:v>Störfeldstärke (MMN)</c:v>
                </c:pt>
              </c:strCache>
            </c:strRef>
          </c:tx>
          <c:spPr>
            <a:blipFill rotWithShape="0">
              <a:blip r:embed="rId1">
                <a:alphaModFix amt="50000"/>
              </a:blip>
              <a:tile/>
            </a:blipFill>
            <a:ln>
              <a:noFill/>
            </a:ln>
          </c:spPr>
          <c:invertIfNegative val="0"/>
          <c:dPt>
            <c:idx val="0"/>
            <c:invertIfNegative val="0"/>
            <c:spPr>
              <a:blipFill rotWithShape="0">
                <a:blip r:embed="rId2">
                  <a:alphaModFix amt="50000"/>
                </a:blip>
                <a:tile/>
              </a:blipFill>
              <a:ln>
                <a:noFill/>
              </a:ln>
            </c:spPr>
          </c:dPt>
          <c:dLbls>
            <c:numFmt formatCode="0.0" sourceLinked="1"/>
            <c:dLbl>
              <c:idx val="0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'NoiseTest V 5.0'!$M$15</c:f>
              <c:numCache>
                <c:formatCode>General</c:formatCode>
                <c:ptCount val="1"/>
                <c:pt idx="0">
                  <c:v>3.74377326076139</c:v>
                </c:pt>
              </c:numCache>
            </c:numRef>
          </c:val>
        </c:ser>
        <c:ser>
          <c:idx val="1"/>
          <c:order val="1"/>
          <c:tx>
            <c:strRef>
              <c:f>'NoiseTest V 5.0'!$L$20</c:f>
              <c:strCache>
                <c:ptCount val="1"/>
                <c:pt idx="0">
                  <c:v>City/  Innenstadt / Großstadt </c:v>
                </c:pt>
              </c:strCache>
            </c:strRef>
          </c:tx>
          <c:spPr>
            <a:solidFill>
              <a:srgbClr val="f31046"/>
            </a:solidFill>
            <a:ln>
              <a:noFill/>
            </a:ln>
          </c:spPr>
          <c:invertIfNegative val="0"/>
          <c:dPt>
            <c:idx val="0"/>
            <c:invertIfNegative val="0"/>
            <c:spPr>
              <a:solidFill>
                <a:srgbClr val="f31046"/>
              </a:solidFill>
              <a:ln>
                <a:noFill/>
              </a:ln>
            </c:spPr>
          </c:dPt>
          <c:dLbls>
            <c:numFmt formatCode="0.0" sourceLinked="1"/>
            <c:dLbl>
              <c:idx val="0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'NoiseTest V 5.0'!$M$20</c:f>
              <c:numCache>
                <c:formatCode>General</c:formatCode>
                <c:ptCount val="1"/>
                <c:pt idx="0">
                  <c:v>10.7172392196708</c:v>
                </c:pt>
              </c:numCache>
            </c:numRef>
          </c:val>
        </c:ser>
        <c:ser>
          <c:idx val="2"/>
          <c:order val="2"/>
          <c:tx>
            <c:strRef>
              <c:f>'NoiseTest V 5.0'!$L$22</c:f>
              <c:strCache>
                <c:ptCount val="1"/>
                <c:pt idx="0">
                  <c:v>Residential/ Wohngegend / Kleinstadt 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'NoiseTest V 5.0'!$M$22</c:f>
              <c:numCache>
                <c:formatCode>General</c:formatCode>
                <c:ptCount val="1"/>
                <c:pt idx="0">
                  <c:v>6.41723921967082</c:v>
                </c:pt>
              </c:numCache>
            </c:numRef>
          </c:val>
        </c:ser>
        <c:ser>
          <c:idx val="3"/>
          <c:order val="3"/>
          <c:tx>
            <c:strRef>
              <c:f>'NoiseTest V 5.0'!$L$24</c:f>
              <c:strCache>
                <c:ptCount val="1"/>
                <c:pt idx="0">
                  <c:v>Rural/ ländlich </c:v>
                </c:pt>
              </c:strCache>
            </c:strRef>
          </c:tx>
          <c:spPr>
            <a:solidFill>
              <a:srgbClr val="08f53a"/>
            </a:solidFill>
            <a:ln>
              <a:noFill/>
            </a:ln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'NoiseTest V 5.0'!$M$24</c:f>
              <c:numCache>
                <c:formatCode>General</c:formatCode>
                <c:ptCount val="1"/>
                <c:pt idx="0">
                  <c:v>1.11723921967082</c:v>
                </c:pt>
              </c:numCache>
            </c:numRef>
          </c:val>
        </c:ser>
        <c:ser>
          <c:idx val="4"/>
          <c:order val="4"/>
          <c:tx>
            <c:strRef>
              <c:f>'NoiseTest V 5.0'!$L$26</c:f>
              <c:strCache>
                <c:ptCount val="1"/>
                <c:pt idx="0">
                  <c:v>Quiet rural / keine sichtbare Bebauung/ offenes Meer</c:v>
                </c:pt>
              </c:strCache>
            </c:strRef>
          </c:tx>
          <c:spPr>
            <a:solidFill>
              <a:srgbClr val="2a38f6"/>
            </a:solidFill>
            <a:ln>
              <a:noFill/>
            </a:ln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'NoiseTest V 5.0'!$M$26</c:f>
              <c:numCache>
                <c:formatCode>General</c:formatCode>
                <c:ptCount val="1"/>
                <c:pt idx="0">
                  <c:v>-13.5142760124396</c:v>
                </c:pt>
              </c:numCache>
            </c:numRef>
          </c:val>
        </c:ser>
        <c:gapWidth val="10"/>
        <c:overlap val="-10"/>
        <c:axId val="44219368"/>
        <c:axId val="35009140"/>
      </c:barChart>
      <c:catAx>
        <c:axId val="442193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latin typeface="Arial"/>
                  </a:defRPr>
                </a:pPr>
                <a:r>
                  <a:rPr b="1" sz="1000" spc="-1" strike="noStrike">
                    <a:latin typeface="Arial"/>
                  </a:rPr>
                  <a:t>       1. Säule : Man Made Noise  an der Antenne,     Säulen 2 bis 5:  Pegelbereiche EM-Umgebungen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5009140"/>
        <c:crosses val="autoZero"/>
        <c:auto val="1"/>
        <c:lblAlgn val="ctr"/>
        <c:lblOffset val="100"/>
      </c:catAx>
      <c:valAx>
        <c:axId val="3500914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latin typeface="Arial"/>
                  </a:defRPr>
                </a:pPr>
                <a:r>
                  <a:rPr b="1" sz="1000" spc="-1" strike="noStrike">
                    <a:latin typeface="Arial"/>
                  </a:rPr>
                  <a:t>dB (µV / m )   b = 9000 Hz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4219368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4.png"/><Relationship Id="rId3" Type="http://schemas.openxmlformats.org/officeDocument/2006/relationships/image" Target="../media/image15.png"/><Relationship Id="rId4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70200</xdr:colOff>
      <xdr:row>7</xdr:row>
      <xdr:rowOff>82440</xdr:rowOff>
    </xdr:from>
    <xdr:to>
      <xdr:col>9</xdr:col>
      <xdr:colOff>1404000</xdr:colOff>
      <xdr:row>11</xdr:row>
      <xdr:rowOff>14040</xdr:rowOff>
    </xdr:to>
    <xdr:pic>
      <xdr:nvPicPr>
        <xdr:cNvPr id="0" name="Bild 3" descr=""/>
        <xdr:cNvPicPr/>
      </xdr:nvPicPr>
      <xdr:blipFill>
        <a:blip r:embed="rId1"/>
        <a:stretch/>
      </xdr:blipFill>
      <xdr:spPr>
        <a:xfrm>
          <a:off x="9354960" y="1533960"/>
          <a:ext cx="1333800" cy="734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180360</xdr:rowOff>
    </xdr:from>
    <xdr:to>
      <xdr:col>1</xdr:col>
      <xdr:colOff>764280</xdr:colOff>
      <xdr:row>5</xdr:row>
      <xdr:rowOff>113400</xdr:rowOff>
    </xdr:to>
    <xdr:pic>
      <xdr:nvPicPr>
        <xdr:cNvPr id="1" name="Bild 1" descr=""/>
        <xdr:cNvPicPr/>
      </xdr:nvPicPr>
      <xdr:blipFill>
        <a:blip r:embed="rId2"/>
        <a:stretch/>
      </xdr:blipFill>
      <xdr:spPr>
        <a:xfrm>
          <a:off x="0" y="180360"/>
          <a:ext cx="1574280" cy="982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</xdr:col>
      <xdr:colOff>463680</xdr:colOff>
      <xdr:row>0</xdr:row>
      <xdr:rowOff>180360</xdr:rowOff>
    </xdr:from>
    <xdr:to>
      <xdr:col>3</xdr:col>
      <xdr:colOff>754560</xdr:colOff>
      <xdr:row>5</xdr:row>
      <xdr:rowOff>72720</xdr:rowOff>
    </xdr:to>
    <xdr:pic>
      <xdr:nvPicPr>
        <xdr:cNvPr id="2" name="Bild 2" descr=""/>
        <xdr:cNvPicPr/>
      </xdr:nvPicPr>
      <xdr:blipFill>
        <a:blip r:embed="rId3"/>
        <a:stretch/>
      </xdr:blipFill>
      <xdr:spPr>
        <a:xfrm>
          <a:off x="2084040" y="180360"/>
          <a:ext cx="1101240" cy="941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110880</xdr:colOff>
      <xdr:row>11</xdr:row>
      <xdr:rowOff>191880</xdr:rowOff>
    </xdr:from>
    <xdr:to>
      <xdr:col>10</xdr:col>
      <xdr:colOff>706320</xdr:colOff>
      <xdr:row>27</xdr:row>
      <xdr:rowOff>169200</xdr:rowOff>
    </xdr:to>
    <xdr:graphicFrame>
      <xdr:nvGraphicFramePr>
        <xdr:cNvPr id="3" name=""/>
        <xdr:cNvGraphicFramePr/>
      </xdr:nvGraphicFramePr>
      <xdr:xfrm>
        <a:off x="4161960" y="2445840"/>
        <a:ext cx="7327080" cy="317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394200</xdr:colOff>
      <xdr:row>5</xdr:row>
      <xdr:rowOff>188280</xdr:rowOff>
    </xdr:from>
    <xdr:to>
      <xdr:col>9</xdr:col>
      <xdr:colOff>741960</xdr:colOff>
      <xdr:row>38</xdr:row>
      <xdr:rowOff>126360</xdr:rowOff>
    </xdr:to>
    <xdr:pic>
      <xdr:nvPicPr>
        <xdr:cNvPr id="4" name="Bild 4" descr=""/>
        <xdr:cNvPicPr/>
      </xdr:nvPicPr>
      <xdr:blipFill>
        <a:blip r:embed="rId1"/>
        <a:stretch/>
      </xdr:blipFill>
      <xdr:spPr>
        <a:xfrm>
          <a:off x="394200" y="1137960"/>
          <a:ext cx="7639920" cy="6298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V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RowHeight="14.65" zeroHeight="false" outlineLevelRow="0" outlineLevelCol="0"/>
  <cols>
    <col collapsed="false" customWidth="false" hidden="false" outlineLevel="0" max="5" min="1" style="0" width="11.48"/>
    <col collapsed="false" customWidth="true" hidden="false" outlineLevel="0" max="6" min="6" style="0" width="36.72"/>
    <col collapsed="false" customWidth="true" hidden="false" outlineLevel="0" max="7" min="7" style="0" width="14.48"/>
    <col collapsed="false" customWidth="false" hidden="false" outlineLevel="0" max="9" min="8" style="0" width="11.48"/>
    <col collapsed="false" customWidth="true" hidden="false" outlineLevel="0" max="10" min="10" style="0" width="21.23"/>
    <col collapsed="false" customWidth="true" hidden="false" outlineLevel="0" max="11" min="11" style="0" width="13.74"/>
    <col collapsed="false" customWidth="true" hidden="false" outlineLevel="0" max="12" min="12" style="0" width="36.54"/>
    <col collapsed="false" customWidth="true" hidden="false" outlineLevel="0" max="13" min="13" style="0" width="5.75"/>
    <col collapsed="false" customWidth="false" hidden="false" outlineLevel="0" max="14" min="14" style="0" width="11.48"/>
    <col collapsed="false" customWidth="true" hidden="false" outlineLevel="0" max="15" min="15" style="0" width="23.88"/>
    <col collapsed="false" customWidth="false" hidden="false" outlineLevel="0" max="20" min="16" style="0" width="11.48"/>
    <col collapsed="false" customWidth="true" hidden="false" outlineLevel="0" max="21" min="21" style="0" width="30.65"/>
    <col collapsed="false" customWidth="true" hidden="false" outlineLevel="0" max="22" min="22" style="0" width="38.06"/>
    <col collapsed="false" customWidth="false" hidden="false" outlineLevel="0" max="1025" min="23" style="0" width="11.48"/>
  </cols>
  <sheetData>
    <row r="2" customFormat="false" ht="17" hidden="false" customHeight="true" outlineLevel="0" collapsed="false">
      <c r="F2" s="1" t="s">
        <v>0</v>
      </c>
      <c r="G2" s="2" t="s">
        <v>1</v>
      </c>
      <c r="I2" s="3"/>
      <c r="J2" s="3"/>
      <c r="K2" s="3"/>
      <c r="L2" s="3"/>
      <c r="M2" s="3"/>
    </row>
    <row r="3" customFormat="false" ht="17" hidden="false" customHeight="true" outlineLevel="0" collapsed="false">
      <c r="F3" s="4" t="s">
        <v>2</v>
      </c>
      <c r="G3" s="3"/>
      <c r="H3" s="3"/>
      <c r="I3" s="3"/>
      <c r="J3" s="3"/>
      <c r="K3" s="3"/>
      <c r="L3" s="3"/>
      <c r="M3" s="3"/>
    </row>
    <row r="4" customFormat="false" ht="17" hidden="false" customHeight="true" outlineLevel="0" collapsed="false">
      <c r="F4" s="3" t="s">
        <v>3</v>
      </c>
      <c r="G4" s="3"/>
      <c r="H4" s="3"/>
      <c r="I4" s="3"/>
      <c r="J4" s="3"/>
      <c r="K4" s="3"/>
      <c r="L4" s="3"/>
      <c r="M4" s="3"/>
    </row>
    <row r="5" customFormat="false" ht="17" hidden="false" customHeight="true" outlineLevel="0" collapsed="false">
      <c r="F5" s="5" t="s">
        <v>4</v>
      </c>
      <c r="P5" s="2"/>
    </row>
    <row r="6" customFormat="false" ht="14.65" hidden="false" customHeight="true" outlineLevel="0" collapsed="false">
      <c r="L6" s="6"/>
    </row>
    <row r="7" customFormat="false" ht="17" hidden="false" customHeight="true" outlineLevel="0" collapsed="false">
      <c r="A7" s="7"/>
      <c r="B7" s="8"/>
      <c r="F7" s="9" t="s">
        <v>5</v>
      </c>
      <c r="G7" s="10"/>
    </row>
    <row r="8" customFormat="false" ht="15.8" hidden="false" customHeight="true" outlineLevel="0" collapsed="false">
      <c r="A8" s="11" t="s">
        <v>6</v>
      </c>
      <c r="F8" s="12" t="s">
        <v>7</v>
      </c>
      <c r="G8" s="13"/>
      <c r="H8" s="14" t="n">
        <v>-109</v>
      </c>
      <c r="I8" s="13" t="s">
        <v>8</v>
      </c>
      <c r="J8" s="15"/>
    </row>
    <row r="9" customFormat="false" ht="15.8" hidden="false" customHeight="true" outlineLevel="0" collapsed="false">
      <c r="A9" s="16" t="s">
        <v>9</v>
      </c>
      <c r="B9" s="17"/>
      <c r="C9" s="18"/>
      <c r="D9" s="19"/>
      <c r="F9" s="20" t="s">
        <v>10</v>
      </c>
      <c r="G9" s="21"/>
      <c r="H9" s="22" t="n">
        <v>14</v>
      </c>
      <c r="I9" s="21" t="s">
        <v>11</v>
      </c>
      <c r="J9" s="15"/>
    </row>
    <row r="10" customFormat="false" ht="15.8" hidden="false" customHeight="true" outlineLevel="0" collapsed="false">
      <c r="A10" s="23" t="s">
        <v>12</v>
      </c>
      <c r="B10" s="24"/>
      <c r="C10" s="25" t="n">
        <f aca="false">H10</f>
        <v>300</v>
      </c>
      <c r="D10" s="26" t="s">
        <v>13</v>
      </c>
      <c r="F10" s="27" t="s">
        <v>14</v>
      </c>
      <c r="G10" s="28"/>
      <c r="H10" s="29" t="n">
        <v>300</v>
      </c>
      <c r="I10" s="28" t="s">
        <v>13</v>
      </c>
      <c r="J10" s="15"/>
    </row>
    <row r="11" customFormat="false" ht="15.8" hidden="false" customHeight="true" outlineLevel="0" collapsed="false">
      <c r="A11" s="30" t="s">
        <v>15</v>
      </c>
      <c r="B11" s="31" t="s">
        <v>8</v>
      </c>
      <c r="C11" s="30" t="s">
        <v>16</v>
      </c>
      <c r="D11" s="30" t="s">
        <v>17</v>
      </c>
      <c r="F11" s="32" t="s">
        <v>18</v>
      </c>
      <c r="G11" s="33"/>
      <c r="H11" s="34" t="n">
        <v>2.15</v>
      </c>
      <c r="I11" s="33" t="s">
        <v>19</v>
      </c>
      <c r="J11" s="15"/>
    </row>
    <row r="12" customFormat="false" ht="15.8" hidden="false" customHeight="true" outlineLevel="0" collapsed="false">
      <c r="A12" s="35"/>
      <c r="B12" s="36"/>
      <c r="C12" s="35"/>
      <c r="D12" s="35"/>
      <c r="F12" s="37"/>
      <c r="G12" s="38"/>
      <c r="H12" s="39"/>
      <c r="I12" s="38"/>
      <c r="J12" s="15"/>
    </row>
    <row r="13" customFormat="false" ht="14.65" hidden="false" customHeight="true" outlineLevel="0" collapsed="false">
      <c r="A13" s="40" t="s">
        <v>20</v>
      </c>
      <c r="B13" s="31" t="n">
        <f aca="false">('NoiseTest V 5.0'!B14+10)</f>
        <v>-13.0102999566398</v>
      </c>
      <c r="C13" s="41" t="n">
        <f aca="false">('NoiseTest V 5.0'!B13+107)</f>
        <v>93.9897000433602</v>
      </c>
      <c r="D13" s="42" t="n">
        <f aca="false">('NoiseTest V 5.0'!D14*10^(1/2))</f>
        <v>50000</v>
      </c>
      <c r="L13" s="43"/>
      <c r="M13" s="44" t="s">
        <v>21</v>
      </c>
      <c r="N13" s="45"/>
      <c r="O13" s="43"/>
      <c r="P13" s="43"/>
      <c r="Q13" s="43"/>
      <c r="R13" s="43"/>
      <c r="S13" s="43"/>
      <c r="T13" s="43"/>
      <c r="U13" s="43"/>
    </row>
    <row r="14" customFormat="false" ht="15.8" hidden="false" customHeight="true" outlineLevel="0" collapsed="false">
      <c r="A14" s="40" t="s">
        <v>22</v>
      </c>
      <c r="B14" s="31" t="n">
        <f aca="false">('NoiseTest V 5.0'!B15+10)</f>
        <v>-23.0102999566398</v>
      </c>
      <c r="C14" s="41" t="n">
        <f aca="false">('NoiseTest V 5.0'!B14+107)</f>
        <v>83.9897000433602</v>
      </c>
      <c r="D14" s="42" t="n">
        <f aca="false">('NoiseTest V 5.0'!D15*10^(1/2))</f>
        <v>15811.3883008419</v>
      </c>
      <c r="L14" s="46" t="s">
        <v>23</v>
      </c>
      <c r="M14" s="47" t="n">
        <f aca="false">((H8+77.2+20*LOG10(H9)))-H11</f>
        <v>-11.0274392864352</v>
      </c>
      <c r="N14" s="48" t="s">
        <v>24</v>
      </c>
      <c r="O14" s="49" t="s">
        <v>25</v>
      </c>
      <c r="P14" s="49"/>
      <c r="Q14" s="50" t="n">
        <f aca="false">(H10)</f>
        <v>300</v>
      </c>
      <c r="R14" s="49" t="s">
        <v>13</v>
      </c>
      <c r="S14" s="43"/>
      <c r="T14" s="43"/>
      <c r="U14" s="43"/>
    </row>
    <row r="15" customFormat="false" ht="15.8" hidden="false" customHeight="true" outlineLevel="0" collapsed="false">
      <c r="A15" s="40" t="s">
        <v>26</v>
      </c>
      <c r="B15" s="31" t="n">
        <f aca="false">('NoiseTest V 5.0'!B16+10)</f>
        <v>-33.0102999566398</v>
      </c>
      <c r="C15" s="41" t="n">
        <f aca="false">('NoiseTest V 5.0'!B15+107)</f>
        <v>73.9897000433602</v>
      </c>
      <c r="D15" s="42" t="n">
        <f aca="false">('NoiseTest V 5.0'!D16*10^(1/2))</f>
        <v>5000</v>
      </c>
      <c r="L15" s="51" t="s">
        <v>23</v>
      </c>
      <c r="M15" s="52" t="n">
        <f aca="false">(M14+10*LOG10(9000/H10))</f>
        <v>3.74377326076139</v>
      </c>
      <c r="N15" s="53" t="s">
        <v>24</v>
      </c>
      <c r="O15" s="51" t="s">
        <v>27</v>
      </c>
      <c r="P15" s="51"/>
      <c r="Q15" s="51" t="s">
        <v>28</v>
      </c>
      <c r="R15" s="51"/>
      <c r="S15" s="43"/>
      <c r="T15" s="43"/>
      <c r="U15" s="43"/>
    </row>
    <row r="16" customFormat="false" ht="15.8" hidden="false" customHeight="true" outlineLevel="0" collapsed="false">
      <c r="A16" s="40" t="s">
        <v>29</v>
      </c>
      <c r="B16" s="31" t="n">
        <f aca="false">('NoiseTest V 5.0'!B17+10)</f>
        <v>-43.0102999566398</v>
      </c>
      <c r="C16" s="41" t="n">
        <f aca="false">('NoiseTest V 5.0'!B16+107)</f>
        <v>63.9897000433602</v>
      </c>
      <c r="D16" s="42" t="n">
        <f aca="false">('NoiseTest V 5.0'!D17*10^(1/2))</f>
        <v>1581.13883008419</v>
      </c>
      <c r="L16" s="49" t="s">
        <v>23</v>
      </c>
      <c r="M16" s="54" t="n">
        <f aca="false">M14+10*LOG10(120000/H10)</f>
        <v>14.9931606268444</v>
      </c>
      <c r="N16" s="55" t="s">
        <v>24</v>
      </c>
      <c r="O16" s="49" t="s">
        <v>30</v>
      </c>
      <c r="P16" s="49"/>
      <c r="Q16" s="49" t="s">
        <v>31</v>
      </c>
      <c r="R16" s="49"/>
      <c r="S16" s="43"/>
      <c r="T16" s="43"/>
      <c r="U16" s="43"/>
    </row>
    <row r="17" customFormat="false" ht="15.8" hidden="false" customHeight="true" outlineLevel="0" collapsed="false">
      <c r="A17" s="40" t="s">
        <v>32</v>
      </c>
      <c r="B17" s="31" t="n">
        <f aca="false">('NoiseTest V 5.0'!B18+10)</f>
        <v>-53.0102999566398</v>
      </c>
      <c r="C17" s="41" t="n">
        <f aca="false">('NoiseTest V 5.0'!B17+107)</f>
        <v>53.9897000433602</v>
      </c>
      <c r="D17" s="42" t="n">
        <f aca="false">('NoiseTest V 5.0'!D18*10^(1/2))</f>
        <v>500</v>
      </c>
      <c r="L17" s="49"/>
      <c r="M17" s="49"/>
      <c r="N17" s="56"/>
      <c r="O17" s="49"/>
      <c r="P17" s="49"/>
      <c r="Q17" s="49"/>
      <c r="R17" s="49"/>
      <c r="S17" s="43"/>
      <c r="T17" s="43"/>
      <c r="U17" s="43"/>
    </row>
    <row r="18" customFormat="false" ht="15.8" hidden="false" customHeight="true" outlineLevel="0" collapsed="false">
      <c r="A18" s="40" t="s">
        <v>33</v>
      </c>
      <c r="B18" s="31" t="n">
        <f aca="false">('NoiseTest V 5.0'!B19+10)</f>
        <v>-63.0102999566398</v>
      </c>
      <c r="C18" s="41" t="n">
        <f aca="false">('NoiseTest V 5.0'!B18+107)</f>
        <v>43.9897000433602</v>
      </c>
      <c r="D18" s="42" t="n">
        <f aca="false">('NoiseTest V 5.0'!D19*10^(1/2))</f>
        <v>158.113883008419</v>
      </c>
      <c r="L18" s="57" t="s">
        <v>34</v>
      </c>
      <c r="M18" s="58"/>
      <c r="N18" s="59"/>
      <c r="O18" s="60"/>
      <c r="P18" s="43"/>
      <c r="Q18" s="43"/>
      <c r="R18" s="43"/>
      <c r="S18" s="43"/>
      <c r="T18" s="43"/>
      <c r="U18" s="43"/>
    </row>
    <row r="19" customFormat="false" ht="15.8" hidden="false" customHeight="true" outlineLevel="0" collapsed="false">
      <c r="A19" s="61" t="n">
        <v>9</v>
      </c>
      <c r="B19" s="31" t="n">
        <f aca="false">('NoiseTest V 5.0'!B20+6)</f>
        <v>-73.0102999566398</v>
      </c>
      <c r="C19" s="62" t="n">
        <f aca="false">('NoiseTest V 5.0'!B19+107)</f>
        <v>33.9897000433602</v>
      </c>
      <c r="D19" s="63" t="n">
        <f aca="false">('NoiseTest V 5.0'!D20*2)</f>
        <v>50</v>
      </c>
      <c r="L19" s="64"/>
      <c r="M19" s="65" t="s">
        <v>35</v>
      </c>
      <c r="N19" s="59"/>
      <c r="O19" s="43"/>
      <c r="P19" s="64" t="s">
        <v>36</v>
      </c>
      <c r="Q19" s="43"/>
      <c r="R19" s="43"/>
      <c r="S19" s="43"/>
      <c r="T19" s="43"/>
      <c r="U19" s="43"/>
    </row>
    <row r="20" customFormat="false" ht="15.8" hidden="false" customHeight="true" outlineLevel="0" collapsed="false">
      <c r="A20" s="66" t="n">
        <v>8</v>
      </c>
      <c r="B20" s="31" t="n">
        <f aca="false">('NoiseTest V 5.0'!B21+6)</f>
        <v>-79.0102999566398</v>
      </c>
      <c r="C20" s="41" t="n">
        <f aca="false">('NoiseTest V 5.0'!B20+107)</f>
        <v>27.9897000433602</v>
      </c>
      <c r="D20" s="42" t="n">
        <f aca="false">('NoiseTest V 5.0'!D21*2)</f>
        <v>25</v>
      </c>
      <c r="L20" s="67" t="s">
        <v>37</v>
      </c>
      <c r="M20" s="68" t="n">
        <f aca="false">R20+(20-S20)*LOG10($H$9)-96.8+10*LOG10(9000)</f>
        <v>10.7172392196708</v>
      </c>
      <c r="N20" s="69" t="s">
        <v>24</v>
      </c>
      <c r="O20" s="70"/>
      <c r="P20" s="68" t="n">
        <f aca="false">($M$15-M20)</f>
        <v>-6.97346595890942</v>
      </c>
      <c r="Q20" s="69" t="s">
        <v>38</v>
      </c>
      <c r="R20" s="71" t="n">
        <v>76.8</v>
      </c>
      <c r="S20" s="72" t="n">
        <v>27.7</v>
      </c>
      <c r="T20" s="43"/>
      <c r="U20" s="43"/>
    </row>
    <row r="21" customFormat="false" ht="15.8" hidden="false" customHeight="true" outlineLevel="0" collapsed="false">
      <c r="A21" s="66" t="n">
        <v>7</v>
      </c>
      <c r="B21" s="31" t="n">
        <f aca="false">('NoiseTest V 5.0'!B22+6)</f>
        <v>-85.0102999566398</v>
      </c>
      <c r="C21" s="41" t="n">
        <f aca="false">('NoiseTest V 5.0'!B21+107)</f>
        <v>21.9897000433602</v>
      </c>
      <c r="D21" s="42" t="n">
        <f aca="false">('NoiseTest V 5.0'!D22*2)</f>
        <v>12.5</v>
      </c>
      <c r="L21" s="49"/>
      <c r="M21" s="73"/>
      <c r="N21" s="74"/>
      <c r="O21" s="43"/>
      <c r="P21" s="75"/>
      <c r="Q21" s="69"/>
      <c r="R21" s="72"/>
      <c r="S21" s="72"/>
      <c r="T21" s="43"/>
      <c r="U21" s="43"/>
    </row>
    <row r="22" customFormat="false" ht="15.8" hidden="false" customHeight="true" outlineLevel="0" collapsed="false">
      <c r="A22" s="66" t="n">
        <v>6</v>
      </c>
      <c r="B22" s="31" t="n">
        <f aca="false">('NoiseTest V 5.0'!B23+6)</f>
        <v>-91.0102999566398</v>
      </c>
      <c r="C22" s="41" t="n">
        <f aca="false">('NoiseTest V 5.0'!B22+107)</f>
        <v>15.9897000433602</v>
      </c>
      <c r="D22" s="42" t="n">
        <f aca="false">('NoiseTest V 5.0'!D23*2)</f>
        <v>6.25</v>
      </c>
      <c r="L22" s="76" t="s">
        <v>39</v>
      </c>
      <c r="M22" s="68" t="n">
        <f aca="false">R22+(20-S22)*LOG10($H$9)-96.8+10*LOG10(9000)</f>
        <v>6.41723921967082</v>
      </c>
      <c r="N22" s="77" t="s">
        <v>24</v>
      </c>
      <c r="O22" s="78"/>
      <c r="P22" s="68" t="n">
        <f aca="false">($M$15-M22)</f>
        <v>-2.67346595890943</v>
      </c>
      <c r="Q22" s="69" t="s">
        <v>38</v>
      </c>
      <c r="R22" s="72" t="n">
        <v>72.5</v>
      </c>
      <c r="S22" s="72" t="n">
        <v>27.7</v>
      </c>
      <c r="T22" s="43"/>
      <c r="U22" s="43"/>
    </row>
    <row r="23" customFormat="false" ht="15.8" hidden="false" customHeight="true" outlineLevel="0" collapsed="false">
      <c r="A23" s="66" t="n">
        <v>5</v>
      </c>
      <c r="B23" s="31" t="n">
        <f aca="false">('NoiseTest V 5.0'!B24+6)</f>
        <v>-97.0102999566398</v>
      </c>
      <c r="C23" s="41" t="n">
        <f aca="false">('NoiseTest V 5.0'!B23+107)</f>
        <v>9.98970004336019</v>
      </c>
      <c r="D23" s="42" t="n">
        <f aca="false">('NoiseTest V 5.0'!D24*2)</f>
        <v>3.125</v>
      </c>
      <c r="L23" s="49"/>
      <c r="M23" s="73"/>
      <c r="N23" s="74"/>
      <c r="O23" s="43"/>
      <c r="P23" s="75"/>
      <c r="Q23" s="69"/>
      <c r="R23" s="72"/>
      <c r="S23" s="72"/>
      <c r="T23" s="43"/>
      <c r="U23" s="43"/>
    </row>
    <row r="24" customFormat="false" ht="15.8" hidden="false" customHeight="true" outlineLevel="0" collapsed="false">
      <c r="A24" s="66" t="n">
        <v>4</v>
      </c>
      <c r="B24" s="31" t="n">
        <f aca="false">('NoiseTest V 5.0'!B25+6)</f>
        <v>-103.01029995664</v>
      </c>
      <c r="C24" s="41" t="n">
        <f aca="false">('NoiseTest V 5.0'!B24+107)</f>
        <v>3.98970004336019</v>
      </c>
      <c r="D24" s="42" t="n">
        <f aca="false">('NoiseTest V 5.0'!D25*2)</f>
        <v>1.5625</v>
      </c>
      <c r="L24" s="79" t="s">
        <v>40</v>
      </c>
      <c r="M24" s="68" t="n">
        <f aca="false">R24+(20-S24)*LOG10($H$9)-96.8+10*LOG10(9000)</f>
        <v>1.11723921967082</v>
      </c>
      <c r="N24" s="77" t="s">
        <v>24</v>
      </c>
      <c r="O24" s="80"/>
      <c r="P24" s="68" t="n">
        <f aca="false">($M$15-M24)</f>
        <v>2.62653404109056</v>
      </c>
      <c r="Q24" s="69" t="s">
        <v>38</v>
      </c>
      <c r="R24" s="72" t="n">
        <v>67.2</v>
      </c>
      <c r="S24" s="72" t="n">
        <v>27.7</v>
      </c>
      <c r="T24" s="43"/>
      <c r="U24" s="43"/>
    </row>
    <row r="25" customFormat="false" ht="15.8" hidden="false" customHeight="true" outlineLevel="0" collapsed="false">
      <c r="A25" s="66" t="n">
        <v>3</v>
      </c>
      <c r="B25" s="31" t="n">
        <f aca="false">('NoiseTest V 5.0'!B26+6)</f>
        <v>-109.01029995664</v>
      </c>
      <c r="C25" s="41" t="n">
        <f aca="false">('NoiseTest V 5.0'!B25+107)</f>
        <v>-2.01029995663981</v>
      </c>
      <c r="D25" s="42" t="n">
        <f aca="false">('NoiseTest V 5.0'!D26*2)</f>
        <v>0.78125</v>
      </c>
      <c r="L25" s="49"/>
      <c r="M25" s="73"/>
      <c r="N25" s="74"/>
      <c r="O25" s="43"/>
      <c r="P25" s="75"/>
      <c r="Q25" s="69"/>
      <c r="R25" s="72"/>
      <c r="S25" s="81"/>
      <c r="T25" s="43"/>
      <c r="U25" s="43"/>
    </row>
    <row r="26" customFormat="false" ht="15.8" hidden="false" customHeight="true" outlineLevel="0" collapsed="false">
      <c r="A26" s="66" t="n">
        <v>2</v>
      </c>
      <c r="B26" s="31" t="n">
        <f aca="false">('NoiseTest V 5.0'!B27+6)</f>
        <v>-115.01029995664</v>
      </c>
      <c r="C26" s="41" t="n">
        <f aca="false">('NoiseTest V 5.0'!B26+107)</f>
        <v>-8.01029995663981</v>
      </c>
      <c r="D26" s="42" t="n">
        <f aca="false">('NoiseTest V 5.0'!D27*2)</f>
        <v>0.390625</v>
      </c>
      <c r="L26" s="82" t="s">
        <v>41</v>
      </c>
      <c r="M26" s="68" t="n">
        <f aca="false">R26+(20-S26)*LOG10($H$9)-96.8+10*LOG10(9000)</f>
        <v>-13.5142760124396</v>
      </c>
      <c r="N26" s="69" t="s">
        <v>24</v>
      </c>
      <c r="O26" s="83"/>
      <c r="P26" s="68" t="n">
        <f aca="false">($M$15-M26)</f>
        <v>17.258049273201</v>
      </c>
      <c r="Q26" s="69" t="s">
        <v>38</v>
      </c>
      <c r="R26" s="72" t="n">
        <v>53.6</v>
      </c>
      <c r="S26" s="72" t="n">
        <v>28.6</v>
      </c>
      <c r="T26" s="43"/>
      <c r="U26" s="43"/>
    </row>
    <row r="27" customFormat="false" ht="15.8" hidden="false" customHeight="true" outlineLevel="0" collapsed="false">
      <c r="A27" s="66" t="n">
        <v>1</v>
      </c>
      <c r="B27" s="31" t="n">
        <f aca="false">10*(-8+LOG10(5))-48</f>
        <v>-121.01029995664</v>
      </c>
      <c r="C27" s="41" t="n">
        <f aca="false">('NoiseTest V 5.0'!B27+107)</f>
        <v>-14.0102999566398</v>
      </c>
      <c r="D27" s="42" t="n">
        <f aca="false">(50/2^8)</f>
        <v>0.1953125</v>
      </c>
      <c r="L27" s="49"/>
      <c r="M27" s="73"/>
      <c r="N27" s="74"/>
      <c r="O27" s="43"/>
      <c r="P27" s="49"/>
      <c r="Q27" s="49"/>
      <c r="R27" s="72"/>
      <c r="S27" s="72"/>
      <c r="T27" s="43"/>
      <c r="U27" s="43"/>
    </row>
    <row r="28" customFormat="false" ht="15.8" hidden="false" customHeight="true" outlineLevel="0" collapsed="false">
      <c r="A28" s="84" t="s">
        <v>6</v>
      </c>
      <c r="L28" s="85" t="s">
        <v>42</v>
      </c>
      <c r="M28" s="68" t="n">
        <f aca="false">R28+(20-S28)*LOG10($H$9)-96.8+10*LOG10(9000)</f>
        <v>-8.69595901264147</v>
      </c>
      <c r="N28" s="74" t="s">
        <v>24</v>
      </c>
      <c r="O28" s="43"/>
      <c r="P28" s="86"/>
      <c r="Q28" s="86"/>
      <c r="R28" s="72" t="n">
        <v>52</v>
      </c>
      <c r="S28" s="72" t="n">
        <v>23</v>
      </c>
      <c r="T28" s="43"/>
      <c r="U28" s="43"/>
      <c r="V28" s="87"/>
    </row>
    <row r="29" customFormat="false" ht="14.65" hidden="false" customHeight="true" outlineLevel="0" collapsed="false">
      <c r="A29" s="84"/>
      <c r="D29" s="88"/>
      <c r="E29" s="89"/>
      <c r="F29" s="89"/>
      <c r="G29" s="90"/>
    </row>
    <row r="30" customFormat="false" ht="15.8" hidden="false" customHeight="true" outlineLevel="0" collapsed="false">
      <c r="D30" s="45"/>
      <c r="E30" s="45"/>
      <c r="F30" s="91"/>
      <c r="G30" s="92"/>
      <c r="H30" s="93"/>
      <c r="I30" s="93"/>
      <c r="J30" s="93"/>
      <c r="K30" s="93"/>
      <c r="L30" s="93"/>
      <c r="M30" s="93"/>
    </row>
    <row r="31" customFormat="false" ht="15.8" hidden="false" customHeight="true" outlineLevel="0" collapsed="false">
      <c r="A31" s="94" t="s">
        <v>43</v>
      </c>
      <c r="B31" s="95" t="s">
        <v>44</v>
      </c>
      <c r="C31" s="11"/>
      <c r="D31" s="11"/>
      <c r="E31" s="11"/>
      <c r="F31" s="96"/>
      <c r="G31" s="11"/>
      <c r="H31" s="96"/>
      <c r="I31" s="11"/>
      <c r="J31" s="11"/>
      <c r="K31" s="11"/>
      <c r="L31" s="97" t="s">
        <v>45</v>
      </c>
      <c r="M31" s="98"/>
    </row>
    <row r="32" customFormat="false" ht="15.8" hidden="false" customHeight="true" outlineLevel="0" collapsed="false">
      <c r="A32" s="11"/>
      <c r="B32" s="95" t="s">
        <v>46</v>
      </c>
      <c r="C32" s="11"/>
      <c r="D32" s="11"/>
      <c r="E32" s="11"/>
      <c r="F32" s="96"/>
      <c r="G32" s="11"/>
      <c r="H32" s="96"/>
      <c r="I32" s="11"/>
      <c r="J32" s="11"/>
      <c r="K32" s="11"/>
      <c r="L32" s="6"/>
    </row>
    <row r="33" customFormat="false" ht="15.8" hidden="false" customHeight="true" outlineLevel="0" collapsed="false">
      <c r="A33" s="11"/>
      <c r="B33" s="95"/>
      <c r="C33" s="11"/>
      <c r="D33" s="11"/>
      <c r="E33" s="11"/>
      <c r="F33" s="96"/>
      <c r="G33" s="11"/>
      <c r="H33" s="96"/>
      <c r="I33" s="11"/>
      <c r="J33" s="11"/>
      <c r="K33" s="11"/>
      <c r="L33" s="6"/>
    </row>
    <row r="34" customFormat="false" ht="15.8" hidden="false" customHeight="true" outlineLevel="0" collapsed="false">
      <c r="A34" s="94" t="s">
        <v>47</v>
      </c>
      <c r="B34" s="95" t="s">
        <v>48</v>
      </c>
      <c r="C34" s="11"/>
      <c r="D34" s="11"/>
      <c r="E34" s="11"/>
      <c r="F34" s="96"/>
      <c r="G34" s="11"/>
      <c r="H34" s="96"/>
      <c r="I34" s="11"/>
      <c r="J34" s="11"/>
      <c r="K34" s="11"/>
      <c r="L34" s="6"/>
    </row>
    <row r="35" customFormat="false" ht="15.8" hidden="false" customHeight="true" outlineLevel="0" collapsed="false">
      <c r="A35" s="11"/>
      <c r="B35" s="95" t="s">
        <v>49</v>
      </c>
      <c r="C35" s="11"/>
      <c r="D35" s="11"/>
      <c r="E35" s="11"/>
      <c r="F35" s="96"/>
      <c r="G35" s="11"/>
      <c r="H35" s="96"/>
      <c r="I35" s="11"/>
      <c r="J35" s="11"/>
      <c r="K35" s="11"/>
      <c r="L35" s="6"/>
    </row>
    <row r="36" customFormat="false" ht="15.8" hidden="false" customHeight="true" outlineLevel="0" collapsed="false">
      <c r="A36" s="11"/>
      <c r="B36" s="95"/>
      <c r="C36" s="11"/>
      <c r="D36" s="11"/>
      <c r="E36" s="11"/>
      <c r="F36" s="96"/>
      <c r="G36" s="11"/>
      <c r="H36" s="96"/>
      <c r="I36" s="11"/>
      <c r="J36" s="11"/>
      <c r="K36" s="11"/>
      <c r="L36" s="6"/>
    </row>
    <row r="37" customFormat="false" ht="15.8" hidden="false" customHeight="true" outlineLevel="0" collapsed="false">
      <c r="A37" s="94" t="s">
        <v>50</v>
      </c>
      <c r="B37" s="3" t="s">
        <v>51</v>
      </c>
      <c r="C37" s="3"/>
      <c r="D37" s="3"/>
      <c r="E37" s="3"/>
      <c r="F37" s="3"/>
      <c r="G37" s="3"/>
      <c r="H37" s="3"/>
      <c r="I37" s="3"/>
      <c r="J37" s="3"/>
      <c r="K37" s="3"/>
      <c r="L37" s="6"/>
    </row>
    <row r="38" customFormat="false" ht="15.8" hidden="false" customHeight="true" outlineLevel="0" collapsed="false">
      <c r="A38" s="3"/>
      <c r="B38" s="3" t="s">
        <v>52</v>
      </c>
      <c r="C38" s="3"/>
      <c r="D38" s="3"/>
      <c r="E38" s="3"/>
      <c r="F38" s="3"/>
      <c r="G38" s="3"/>
      <c r="H38" s="3"/>
      <c r="I38" s="3"/>
      <c r="J38" s="3"/>
      <c r="K38" s="3"/>
      <c r="L38" s="6"/>
    </row>
    <row r="39" customFormat="false" ht="15.8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6"/>
    </row>
    <row r="40" customFormat="false" ht="15.8" hidden="false" customHeight="true" outlineLevel="0" collapsed="false">
      <c r="A40" s="94" t="s">
        <v>53</v>
      </c>
      <c r="B40" s="4" t="s">
        <v>54</v>
      </c>
      <c r="C40" s="99"/>
      <c r="D40" s="4"/>
      <c r="E40" s="4"/>
      <c r="F40" s="4"/>
      <c r="G40" s="99"/>
      <c r="H40" s="99"/>
      <c r="I40" s="99"/>
      <c r="J40" s="4"/>
      <c r="K40" s="3"/>
      <c r="L40" s="6"/>
    </row>
    <row r="41" customFormat="false" ht="17" hidden="false" customHeight="true" outlineLevel="0" collapsed="false">
      <c r="A41" s="3"/>
      <c r="B41" s="4" t="s">
        <v>55</v>
      </c>
      <c r="C41" s="4"/>
      <c r="D41" s="4"/>
      <c r="E41" s="4"/>
      <c r="F41" s="4"/>
      <c r="G41" s="99"/>
      <c r="H41" s="99"/>
      <c r="I41" s="99"/>
      <c r="J41" s="4"/>
      <c r="K41" s="3"/>
      <c r="L41" s="6"/>
    </row>
    <row r="42" customFormat="false" ht="14.65" hidden="false" customHeight="true" outlineLevel="0" collapsed="false">
      <c r="A42" s="3"/>
      <c r="B42" s="4" t="s">
        <v>56</v>
      </c>
      <c r="C42" s="4"/>
      <c r="D42" s="4"/>
      <c r="E42" s="4"/>
      <c r="F42" s="4"/>
      <c r="G42" s="99"/>
      <c r="H42" s="99"/>
      <c r="I42" s="99"/>
      <c r="J42" s="4"/>
      <c r="K42" s="3"/>
      <c r="L42" s="6"/>
    </row>
    <row r="43" customFormat="false" ht="14.65" hidden="false" customHeight="true" outlineLevel="0" collapsed="false">
      <c r="L43" s="6"/>
    </row>
    <row r="44" customFormat="false" ht="14.65" hidden="false" customHeight="true" outlineLevel="0" collapsed="false">
      <c r="L44" s="6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9790" objects="true" scenarios="true"/>
  <printOptions headings="false" gridLines="false" gridLinesSet="true" horizontalCentered="false" verticalCentered="false"/>
  <pageMargins left="0.39375" right="0.39375" top="1.05277777777778" bottom="0.659027777777778" header="0.7875" footer="0.39375"/>
  <pageSetup paperSize="9" scale="7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P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K26" activeCellId="0" sqref="K26"/>
    </sheetView>
  </sheetViews>
  <sheetFormatPr defaultRowHeight="14.65" zeroHeight="false" outlineLevelRow="0" outlineLevelCol="0"/>
  <cols>
    <col collapsed="false" customWidth="false" hidden="false" outlineLevel="0" max="10" min="1" style="0" width="11.48"/>
    <col collapsed="false" customWidth="true" hidden="false" outlineLevel="0" max="11" min="11" style="0" width="58.49"/>
    <col collapsed="false" customWidth="true" hidden="false" outlineLevel="0" max="12" min="12" style="100" width="8.14"/>
    <col collapsed="false" customWidth="true" hidden="false" outlineLevel="0" max="13" min="13" style="0" width="11.63"/>
    <col collapsed="false" customWidth="true" hidden="false" outlineLevel="0" max="14" min="14" style="0" width="30.68"/>
    <col collapsed="false" customWidth="false" hidden="false" outlineLevel="0" max="1025" min="15" style="0" width="11.48"/>
  </cols>
  <sheetData>
    <row r="1" customFormat="false" ht="12.8" hidden="false" customHeight="true" outlineLevel="0" collapsed="false"/>
    <row r="2" s="94" customFormat="true" ht="16.4" hidden="false" customHeight="true" outlineLevel="0" collapsed="false">
      <c r="B2" s="101" t="s">
        <v>57</v>
      </c>
      <c r="K2" s="3" t="s">
        <v>58</v>
      </c>
      <c r="L2" s="102"/>
    </row>
    <row r="3" customFormat="false" ht="17" hidden="false" customHeight="true" outlineLevel="0" collapsed="false">
      <c r="B3" s="94" t="s">
        <v>59</v>
      </c>
      <c r="K3" s="3" t="s">
        <v>60</v>
      </c>
    </row>
    <row r="4" customFormat="false" ht="12.8" hidden="false" customHeight="true" outlineLevel="0" collapsed="false">
      <c r="K4" s="3"/>
    </row>
    <row r="5" customFormat="false" ht="15.8" hidden="false" customHeight="false" outlineLevel="0" collapsed="false">
      <c r="K5" s="103" t="s">
        <v>61</v>
      </c>
    </row>
    <row r="6" customFormat="false" ht="17" hidden="false" customHeight="false" outlineLevel="0" collapsed="false">
      <c r="K6" s="3"/>
    </row>
    <row r="10" customFormat="false" ht="15.8" hidden="false" customHeight="false" outlineLevel="0" collapsed="false">
      <c r="N10" s="103"/>
    </row>
    <row r="11" customFormat="false" ht="15.8" hidden="false" customHeight="false" outlineLevel="0" collapsed="false">
      <c r="K11" s="104" t="s">
        <v>62</v>
      </c>
      <c r="L11" s="105" t="n">
        <f aca="false">('NoiseTest V 5.0'!M15)</f>
        <v>3.74377326076139</v>
      </c>
      <c r="M11" s="106" t="s">
        <v>63</v>
      </c>
      <c r="N11" s="103" t="s">
        <v>64</v>
      </c>
    </row>
    <row r="13" customFormat="false" ht="14.65" hidden="false" customHeight="false" outlineLevel="0" collapsed="false">
      <c r="K13" s="84" t="s">
        <v>65</v>
      </c>
    </row>
    <row r="14" customFormat="false" ht="15.8" hidden="false" customHeight="false" outlineLevel="0" collapsed="false">
      <c r="K14" s="107" t="s">
        <v>66</v>
      </c>
      <c r="L14" s="108" t="n">
        <f aca="false">('NoiseTest V 5.0'!H9)</f>
        <v>14</v>
      </c>
      <c r="M14" s="106" t="s">
        <v>11</v>
      </c>
    </row>
    <row r="15" customFormat="false" ht="15.8" hidden="false" customHeight="false" outlineLevel="0" collapsed="false">
      <c r="L15" s="0"/>
      <c r="N15" s="93"/>
      <c r="O15" s="93"/>
    </row>
    <row r="16" customFormat="false" ht="15.8" hidden="false" customHeight="true" outlineLevel="0" collapsed="false">
      <c r="K16" s="109" t="s">
        <v>67</v>
      </c>
      <c r="L16" s="105" t="n">
        <f aca="false">('NoiseTest V 5.0'!M20)</f>
        <v>10.7172392196708</v>
      </c>
      <c r="M16" s="106" t="s">
        <v>24</v>
      </c>
      <c r="N16" s="93"/>
      <c r="O16" s="110"/>
      <c r="P16" s="15"/>
    </row>
    <row r="17" customFormat="false" ht="15.8" hidden="false" customHeight="true" outlineLevel="0" collapsed="false">
      <c r="K17" s="111" t="s">
        <v>68</v>
      </c>
      <c r="L17" s="105" t="n">
        <f aca="false">('NoiseTest V 5.0'!M22)</f>
        <v>6.41723921967082</v>
      </c>
      <c r="M17" s="106" t="s">
        <v>24</v>
      </c>
      <c r="N17" s="93"/>
      <c r="O17" s="110"/>
      <c r="P17" s="15"/>
    </row>
    <row r="18" customFormat="false" ht="15.8" hidden="false" customHeight="false" outlineLevel="0" collapsed="false">
      <c r="K18" s="112" t="s">
        <v>69</v>
      </c>
      <c r="L18" s="105" t="n">
        <f aca="false">('NoiseTest V 5.0'!M24)</f>
        <v>1.11723921967082</v>
      </c>
      <c r="M18" s="106" t="s">
        <v>24</v>
      </c>
      <c r="N18" s="93"/>
      <c r="O18" s="110"/>
      <c r="P18" s="15"/>
    </row>
    <row r="19" customFormat="false" ht="14.65" hidden="false" customHeight="true" outlineLevel="0" collapsed="false">
      <c r="L19" s="106"/>
      <c r="M19" s="103"/>
      <c r="N19" s="93"/>
      <c r="O19" s="110"/>
      <c r="P19" s="15"/>
    </row>
    <row r="20" customFormat="false" ht="14.65" hidden="false" customHeight="true" outlineLevel="0" collapsed="false">
      <c r="K20" s="113" t="s">
        <v>70</v>
      </c>
      <c r="L20" s="105" t="n">
        <f aca="false">('NoiseTest V 5.0'!M28)</f>
        <v>-8.69595901264147</v>
      </c>
      <c r="M20" s="106" t="s">
        <v>63</v>
      </c>
      <c r="N20" s="93"/>
      <c r="O20" s="110"/>
      <c r="P20" s="15"/>
    </row>
    <row r="21" customFormat="false" ht="15.8" hidden="false" customHeight="true" outlineLevel="0" collapsed="false">
      <c r="K21" s="114" t="s">
        <v>71</v>
      </c>
      <c r="L21" s="105" t="n">
        <f aca="false">('NoiseTest V 5.0'!M26)</f>
        <v>-13.5142760124396</v>
      </c>
      <c r="M21" s="106" t="s">
        <v>24</v>
      </c>
      <c r="N21" s="93"/>
      <c r="O21" s="110"/>
      <c r="P21" s="15"/>
    </row>
    <row r="23" customFormat="false" ht="15.8" hidden="false" customHeight="false" outlineLevel="0" collapsed="false">
      <c r="K23" s="5" t="s">
        <v>45</v>
      </c>
    </row>
    <row r="24" customFormat="false" ht="17" hidden="false" customHeight="false" outlineLevel="0" collapsed="false">
      <c r="K24" s="115"/>
    </row>
    <row r="25" customFormat="false" ht="15.8" hidden="false" customHeight="false" outlineLevel="0" collapsed="false">
      <c r="K25" s="116"/>
      <c r="L25" s="117"/>
      <c r="M25" s="84"/>
      <c r="N25" s="84"/>
    </row>
    <row r="26" customFormat="false" ht="15.8" hidden="false" customHeight="false" outlineLevel="0" collapsed="false">
      <c r="K26" s="118"/>
      <c r="L26" s="106"/>
      <c r="M26" s="84"/>
    </row>
    <row r="27" customFormat="false" ht="14.65" hidden="false" customHeight="false" outlineLevel="0" collapsed="false">
      <c r="K27" s="6"/>
    </row>
    <row r="28" customFormat="false" ht="14.65" hidden="false" customHeight="false" outlineLevel="0" collapsed="false">
      <c r="K28" s="6"/>
    </row>
    <row r="29" customFormat="false" ht="14.65" hidden="false" customHeight="false" outlineLevel="0" collapsed="false">
      <c r="K29" s="6"/>
    </row>
    <row r="30" customFormat="false" ht="14.65" hidden="false" customHeight="false" outlineLevel="0" collapsed="false">
      <c r="K30" s="6"/>
    </row>
    <row r="31" customFormat="false" ht="14.65" hidden="false" customHeight="false" outlineLevel="0" collapsed="false">
      <c r="K31" s="6"/>
    </row>
    <row r="32" customFormat="false" ht="14.65" hidden="false" customHeight="false" outlineLevel="0" collapsed="false">
      <c r="K32" s="6"/>
    </row>
    <row r="33" customFormat="false" ht="14.65" hidden="false" customHeight="false" outlineLevel="0" collapsed="false">
      <c r="K33" s="6"/>
    </row>
    <row r="34" customFormat="false" ht="14.65" hidden="false" customHeight="false" outlineLevel="0" collapsed="false">
      <c r="K34" s="6"/>
    </row>
    <row r="35" customFormat="false" ht="14.65" hidden="false" customHeight="false" outlineLevel="0" collapsed="false">
      <c r="K35" s="6"/>
    </row>
  </sheetData>
  <sheetProtection sheet="true" password="9790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2018-03-12T17:17:08Z</dcterms:created>
  <dc:creator>Ulfried Ueberschar</dc:creator>
  <dc:description/>
  <dc:language>de-DE</dc:language>
  <cp:lastModifiedBy/>
  <dcterms:modified xsi:type="dcterms:W3CDTF">2019-03-15T00:44:33Z</dcterms:modified>
  <cp:revision>118</cp:revision>
  <dc:subject/>
  <dc:title/>
</cp:coreProperties>
</file>